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3D41A36D-0053-46E5-99E3-7F33572F0856}" xr6:coauthVersionLast="47" xr6:coauthVersionMax="47" xr10:uidLastSave="{00000000-0000-0000-0000-000000000000}"/>
  <bookViews>
    <workbookView xWindow="22155" yWindow="990" windowWidth="15375" windowHeight="7875" xr2:uid="{43C41377-1FC2-42FF-9851-B0685EEB145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K6" i="2"/>
  <c r="S6" i="2" s="1"/>
  <c r="I7" i="2"/>
  <c r="K7" i="2"/>
  <c r="Q7" i="2" s="1"/>
  <c r="I5" i="2"/>
  <c r="I11" i="2" s="1"/>
  <c r="K5" i="2"/>
  <c r="Q5" i="2" s="1"/>
  <c r="D9" i="2"/>
  <c r="G9" i="2"/>
  <c r="H9" i="2"/>
  <c r="J9" i="2"/>
  <c r="L9" i="2"/>
  <c r="M9" i="2"/>
  <c r="O9" i="2"/>
  <c r="P9" i="2"/>
  <c r="R6" i="2" l="1"/>
  <c r="Q6" i="2"/>
  <c r="K9" i="2"/>
  <c r="S11" i="2" s="1"/>
  <c r="I10" i="2"/>
  <c r="S7" i="2"/>
  <c r="R7" i="2"/>
  <c r="S5" i="2"/>
  <c r="R5" i="2"/>
  <c r="M11" i="2" l="1"/>
  <c r="P11" i="2"/>
</calcChain>
</file>

<file path=xl/sharedStrings.xml><?xml version="1.0" encoding="utf-8"?>
<sst xmlns="http://schemas.openxmlformats.org/spreadsheetml/2006/main" count="115" uniqueCount="83">
  <si>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</si>
  <si>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</si>
  <si>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</si>
  <si>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</si>
  <si>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</si>
  <si>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</si>
  <si>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</si>
  <si>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</si>
  <si>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</si>
  <si>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</si>
  <si>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</si>
  <si>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</si>
  <si>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</si>
  <si>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</si>
  <si>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</si>
  <si>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</si>
  <si>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</si>
  <si>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</si>
  <si>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</si>
  <si>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</si>
  <si>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</si>
  <si>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</si>
  <si>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</si>
  <si>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</si>
  <si>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</si>
  <si>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</si>
  <si>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</si>
  <si>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</si>
  <si>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</si>
  <si>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</si>
  <si>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</si>
  <si>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</si>
  <si>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</si>
  <si>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</si>
  <si>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00012</t>
  </si>
  <si>
    <t>408</t>
  </si>
  <si>
    <t>TWIN DAM</t>
  </si>
  <si>
    <t>BRUSH/TWIN LAKE FRONT</t>
  </si>
  <si>
    <t>004-360-000-112-00</t>
  </si>
  <si>
    <t>579/050</t>
  </si>
  <si>
    <t>001</t>
  </si>
  <si>
    <t>004-360-000-141-00</t>
  </si>
  <si>
    <t>15950 HIAWATHA TRAIL</t>
  </si>
  <si>
    <t>574/948</t>
  </si>
  <si>
    <t>004-360-000-159-00</t>
  </si>
  <si>
    <t>16200 HIAWATHA TRAIL</t>
  </si>
  <si>
    <t>569/953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</si>
  <si>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</si>
  <si>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</si>
  <si>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</si>
  <si>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</si>
  <si>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</si>
  <si>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</si>
  <si>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</si>
  <si>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004-123-000-130-00</t>
  </si>
  <si>
    <t>23425 W CO RD 459</t>
  </si>
  <si>
    <t>BACK</t>
  </si>
  <si>
    <t>569/556</t>
  </si>
  <si>
    <t>004-123-000-090-07, 004-123-000-140-00</t>
  </si>
  <si>
    <t>RESIDENTIAL LOTS</t>
  </si>
  <si>
    <t>401</t>
  </si>
  <si>
    <t>300 STD</t>
  </si>
  <si>
    <t>004-108-000-400-00</t>
  </si>
  <si>
    <t>004-117-000-070-02</t>
  </si>
  <si>
    <t>402</t>
  </si>
  <si>
    <t>004-123-000-060-00</t>
  </si>
  <si>
    <t>23645 W CO RD 459</t>
  </si>
  <si>
    <t>576/012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</si>
  <si>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</si>
  <si>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</si>
  <si>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</si>
  <si>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</si>
  <si>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</si>
  <si>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</si>
  <si>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TWIN DAMS 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TWIN DAMS TRAIL BACK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</si>
  <si>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</si>
  <si>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BRUSH LAKE FRONTAGE MB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BRUSH/TWIN LAKE FRONT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</si>
  <si>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</si>
  <si>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</si>
  <si>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Assessor used sales out side of the neighborhood, but still within Hillman Township</t>
  </si>
  <si>
    <t>to calculate Front Foot values</t>
  </si>
  <si>
    <t>Perimeters used are as follows:</t>
  </si>
  <si>
    <t>BRUSH/TWIN LAKE FRONT FOOT VALUE $117 PER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</si>
</sst>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4D67-B5E3-4200-9A26-520500237E5E}">
  <dimension ref="A1:BL20"/>
  <sheetViews>
    <sheetView tabSelected="1" topLeftCell="A16" workbookViewId="0">
      <selection activeCell="A12" sqref="A12"/>
    </sheetView>
  </sheetViews>
  <sheetFormatPr defaultRowHeight="15" x14ac:dyDescent="0.25"/>
  <cols>
    <col min="1" max="1" width="20.28515625" customWidth="1"/>
    <col min="2" max="2" width="23.42578125" customWidth="1"/>
    <col min="3" max="3" width="16.7109375" style="25" customWidth="1"/>
    <col min="4" max="4" width="17.7109375" style="15" customWidth="1"/>
    <col min="5" max="5" width="8.7109375" customWidth="1"/>
    <col min="6" max="6" width="20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54</v>
      </c>
      <c r="B2" t="s">
        <v>55</v>
      </c>
      <c r="C2" s="25">
        <v>44160</v>
      </c>
      <c r="D2" s="15">
        <v>48000</v>
      </c>
      <c r="E2" t="s">
        <v>32</v>
      </c>
      <c r="F2" t="s">
        <v>33</v>
      </c>
      <c r="G2" s="15">
        <v>48000</v>
      </c>
      <c r="H2" s="15">
        <v>20900</v>
      </c>
      <c r="I2" s="20">
        <v>43.541666666666664</v>
      </c>
      <c r="J2" s="15">
        <v>41575</v>
      </c>
      <c r="K2" s="15">
        <v>11210</v>
      </c>
      <c r="L2" s="15">
        <v>4785</v>
      </c>
      <c r="M2" s="30">
        <v>82.5</v>
      </c>
      <c r="N2" s="34">
        <v>264</v>
      </c>
      <c r="O2" s="39">
        <v>0.5</v>
      </c>
      <c r="P2" s="39">
        <v>0.5</v>
      </c>
      <c r="Q2" s="15">
        <v>135.87878787878788</v>
      </c>
      <c r="R2" s="15">
        <v>22420</v>
      </c>
      <c r="S2" s="44">
        <v>0.51469237832874193</v>
      </c>
      <c r="T2" s="39">
        <v>82.5</v>
      </c>
      <c r="U2" s="5" t="s">
        <v>56</v>
      </c>
      <c r="V2" t="s">
        <v>57</v>
      </c>
      <c r="W2" t="s">
        <v>58</v>
      </c>
      <c r="X2" t="s">
        <v>59</v>
      </c>
      <c r="Y2">
        <v>0</v>
      </c>
      <c r="Z2">
        <v>0</v>
      </c>
      <c r="AA2" s="6">
        <v>43696</v>
      </c>
      <c r="AC2" s="7" t="s">
        <v>60</v>
      </c>
      <c r="AD2" t="s">
        <v>61</v>
      </c>
    </row>
    <row r="3" spans="1:64" x14ac:dyDescent="0.25">
      <c r="A3" t="s">
        <v>62</v>
      </c>
      <c r="C3" s="25">
        <v>44049</v>
      </c>
      <c r="D3" s="15">
        <v>48000</v>
      </c>
      <c r="E3" t="s">
        <v>32</v>
      </c>
      <c r="F3" t="s">
        <v>33</v>
      </c>
      <c r="G3" s="15">
        <v>48000</v>
      </c>
      <c r="H3" s="15">
        <v>10800</v>
      </c>
      <c r="I3" s="20">
        <v>22.5</v>
      </c>
      <c r="J3" s="15">
        <v>11339</v>
      </c>
      <c r="K3" s="15">
        <v>48000</v>
      </c>
      <c r="L3" s="15">
        <v>11339</v>
      </c>
      <c r="M3" s="30">
        <v>373</v>
      </c>
      <c r="N3" s="34">
        <v>83.525002000000001</v>
      </c>
      <c r="O3" s="39">
        <v>3.91</v>
      </c>
      <c r="P3" s="39">
        <v>0.71299999999999997</v>
      </c>
      <c r="Q3" s="15">
        <v>128.68632707774799</v>
      </c>
      <c r="R3" s="15">
        <v>12276.21483375959</v>
      </c>
      <c r="S3" s="44">
        <v>0.28182311372267194</v>
      </c>
      <c r="T3" s="39">
        <v>373</v>
      </c>
      <c r="U3" s="5" t="s">
        <v>56</v>
      </c>
      <c r="W3" t="s">
        <v>63</v>
      </c>
      <c r="X3" t="s">
        <v>59</v>
      </c>
      <c r="Y3">
        <v>0</v>
      </c>
      <c r="Z3">
        <v>0</v>
      </c>
      <c r="AA3" s="6">
        <v>43696</v>
      </c>
      <c r="AC3" s="7" t="s">
        <v>64</v>
      </c>
      <c r="AD3" t="s">
        <v>61</v>
      </c>
    </row>
    <row r="4" spans="1:64" x14ac:dyDescent="0.25">
      <c r="A4" t="s">
        <v>65</v>
      </c>
      <c r="B4" t="s">
        <v>66</v>
      </c>
      <c r="C4" s="25">
        <v>44496</v>
      </c>
      <c r="D4" s="15">
        <v>68000</v>
      </c>
      <c r="E4" t="s">
        <v>32</v>
      </c>
      <c r="F4" t="s">
        <v>33</v>
      </c>
      <c r="G4" s="15">
        <v>68000</v>
      </c>
      <c r="H4" s="15">
        <v>30400</v>
      </c>
      <c r="I4" s="20">
        <v>44.705882352941181</v>
      </c>
      <c r="J4" s="15">
        <v>62753</v>
      </c>
      <c r="K4" s="15">
        <v>17037</v>
      </c>
      <c r="L4" s="15">
        <v>11790</v>
      </c>
      <c r="M4" s="30">
        <v>196.5</v>
      </c>
      <c r="N4" s="34">
        <v>239.5</v>
      </c>
      <c r="O4" s="39">
        <v>1.08</v>
      </c>
      <c r="P4" s="39">
        <v>1.08</v>
      </c>
      <c r="Q4" s="15">
        <v>86.702290076335885</v>
      </c>
      <c r="R4" s="15">
        <v>15774.999999999998</v>
      </c>
      <c r="S4" s="44">
        <v>0.36214416896235074</v>
      </c>
      <c r="T4" s="39">
        <v>196.5</v>
      </c>
      <c r="U4" s="5" t="s">
        <v>56</v>
      </c>
      <c r="V4" t="s">
        <v>67</v>
      </c>
      <c r="X4" t="s">
        <v>59</v>
      </c>
      <c r="Y4">
        <v>0</v>
      </c>
      <c r="Z4">
        <v>0</v>
      </c>
      <c r="AA4" s="6">
        <v>43696</v>
      </c>
      <c r="AC4" s="7" t="s">
        <v>60</v>
      </c>
      <c r="AD4" t="s">
        <v>61</v>
      </c>
    </row>
    <row r="5" spans="1:64" x14ac:dyDescent="0.25">
      <c r="A5" t="s">
        <v>44</v>
      </c>
      <c r="B5" t="s">
        <v>45</v>
      </c>
      <c r="C5" s="25">
        <v>44173</v>
      </c>
      <c r="D5" s="15">
        <v>40000</v>
      </c>
      <c r="E5" t="s">
        <v>32</v>
      </c>
      <c r="F5" t="s">
        <v>33</v>
      </c>
      <c r="G5" s="15">
        <v>40000</v>
      </c>
      <c r="H5" s="15">
        <v>22200</v>
      </c>
      <c r="I5" s="20">
        <f>H5/G5*100</f>
        <v>55.500000000000007</v>
      </c>
      <c r="J5" s="15">
        <v>44346</v>
      </c>
      <c r="K5" s="15">
        <f>G5-35446</f>
        <v>4554</v>
      </c>
      <c r="L5" s="15">
        <v>8900</v>
      </c>
      <c r="M5" s="30">
        <v>100</v>
      </c>
      <c r="N5" s="34">
        <v>146.30999800000001</v>
      </c>
      <c r="O5" s="39">
        <v>0.33600000000000002</v>
      </c>
      <c r="P5" s="39">
        <v>0.33600000000000002</v>
      </c>
      <c r="Q5" s="15">
        <f>K5/M5</f>
        <v>45.54</v>
      </c>
      <c r="R5" s="15">
        <f>K5/O5</f>
        <v>13553.571428571428</v>
      </c>
      <c r="S5" s="44">
        <f>K5/O5/43560</f>
        <v>0.31114718614718612</v>
      </c>
      <c r="T5" s="39">
        <v>100</v>
      </c>
      <c r="U5" s="5" t="s">
        <v>34</v>
      </c>
      <c r="V5" t="s">
        <v>46</v>
      </c>
      <c r="X5" t="s">
        <v>37</v>
      </c>
      <c r="Y5">
        <v>0</v>
      </c>
      <c r="Z5">
        <v>0</v>
      </c>
      <c r="AA5" s="6">
        <v>43696</v>
      </c>
      <c r="AC5" s="7" t="s">
        <v>35</v>
      </c>
      <c r="AD5" t="s">
        <v>36</v>
      </c>
    </row>
    <row r="6" spans="1:64" x14ac:dyDescent="0.25">
      <c r="A6" t="s">
        <v>38</v>
      </c>
      <c r="C6" s="25">
        <v>44650</v>
      </c>
      <c r="D6" s="15">
        <v>15000</v>
      </c>
      <c r="E6" t="s">
        <v>32</v>
      </c>
      <c r="F6" t="s">
        <v>33</v>
      </c>
      <c r="G6" s="15">
        <v>15000</v>
      </c>
      <c r="H6" s="15">
        <v>2900</v>
      </c>
      <c r="I6" s="20">
        <f>H6/G6*100</f>
        <v>19.333333333333332</v>
      </c>
      <c r="J6" s="15">
        <v>5689</v>
      </c>
      <c r="K6" s="15">
        <f>G6-0</f>
        <v>15000</v>
      </c>
      <c r="L6" s="15">
        <v>5689</v>
      </c>
      <c r="M6" s="30">
        <v>65.39</v>
      </c>
      <c r="N6" s="34">
        <v>77.680000000000007</v>
      </c>
      <c r="O6" s="39">
        <v>0.11799999999999999</v>
      </c>
      <c r="P6" s="39">
        <v>0.11799999999999999</v>
      </c>
      <c r="Q6" s="15">
        <f>K6/M6</f>
        <v>229.39287352806238</v>
      </c>
      <c r="R6" s="15">
        <f>K6/O6</f>
        <v>127118.64406779662</v>
      </c>
      <c r="S6" s="44">
        <f>K6/O6/43560</f>
        <v>2.9182425176261848</v>
      </c>
      <c r="T6" s="39">
        <v>64.39</v>
      </c>
      <c r="U6" s="5" t="s">
        <v>34</v>
      </c>
      <c r="V6" t="s">
        <v>39</v>
      </c>
      <c r="X6" t="s">
        <v>37</v>
      </c>
      <c r="Y6">
        <v>0</v>
      </c>
      <c r="Z6">
        <v>0</v>
      </c>
      <c r="AA6" s="6">
        <v>43696</v>
      </c>
      <c r="AC6" s="7" t="s">
        <v>40</v>
      </c>
      <c r="AD6" t="s">
        <v>36</v>
      </c>
    </row>
    <row r="7" spans="1:64" x14ac:dyDescent="0.25">
      <c r="A7" t="s">
        <v>41</v>
      </c>
      <c r="B7" t="s">
        <v>42</v>
      </c>
      <c r="C7" s="25">
        <v>44446</v>
      </c>
      <c r="D7" s="15">
        <v>19900</v>
      </c>
      <c r="E7" t="s">
        <v>32</v>
      </c>
      <c r="F7" t="s">
        <v>33</v>
      </c>
      <c r="G7" s="15">
        <v>19900</v>
      </c>
      <c r="H7" s="15">
        <v>8800</v>
      </c>
      <c r="I7" s="20">
        <f>H7/G7*100</f>
        <v>44.221105527638194</v>
      </c>
      <c r="J7" s="15">
        <v>17552</v>
      </c>
      <c r="K7" s="15">
        <f>G7-8752</f>
        <v>11148</v>
      </c>
      <c r="L7" s="15">
        <v>8800</v>
      </c>
      <c r="M7" s="30">
        <v>100</v>
      </c>
      <c r="N7" s="34">
        <v>150</v>
      </c>
      <c r="O7" s="39">
        <v>0.34399999999999997</v>
      </c>
      <c r="P7" s="39">
        <v>0.34399999999999997</v>
      </c>
      <c r="Q7" s="15">
        <f>K7/M7</f>
        <v>111.48</v>
      </c>
      <c r="R7" s="15">
        <f>K7/O7</f>
        <v>32406.976744186049</v>
      </c>
      <c r="S7" s="44">
        <f>K7/O7/43560</f>
        <v>0.74396181690050622</v>
      </c>
      <c r="T7" s="39">
        <v>100</v>
      </c>
      <c r="U7" s="5" t="s">
        <v>34</v>
      </c>
      <c r="V7" t="s">
        <v>43</v>
      </c>
      <c r="X7" t="s">
        <v>37</v>
      </c>
      <c r="Y7">
        <v>0</v>
      </c>
      <c r="Z7">
        <v>0</v>
      </c>
      <c r="AA7" s="6">
        <v>43696</v>
      </c>
      <c r="AC7" s="7" t="s">
        <v>35</v>
      </c>
      <c r="AD7" t="s">
        <v>36</v>
      </c>
    </row>
    <row r="8" spans="1:64" ht="15.75" thickBot="1" x14ac:dyDescent="0.3"/>
    <row r="9" spans="1:64" ht="15.75" thickTop="1" x14ac:dyDescent="0.25">
      <c r="A9" s="8"/>
      <c r="B9" s="8"/>
      <c r="C9" s="26" t="s">
        <v>47</v>
      </c>
      <c r="D9" s="16">
        <f>+SUM(D2:D7)</f>
        <v>238900</v>
      </c>
      <c r="E9" s="8"/>
      <c r="F9" s="8"/>
      <c r="G9" s="16">
        <f>+SUM(G2:G7)</f>
        <v>238900</v>
      </c>
      <c r="H9" s="16">
        <f>+SUM(H2:H7)</f>
        <v>96000</v>
      </c>
      <c r="I9" s="21"/>
      <c r="J9" s="16">
        <f>+SUM(J2:J7)</f>
        <v>183254</v>
      </c>
      <c r="K9" s="16">
        <f>+SUM(K2:K7)</f>
        <v>106949</v>
      </c>
      <c r="L9" s="16">
        <f>+SUM(L2:L7)</f>
        <v>51303</v>
      </c>
      <c r="M9" s="31">
        <f>+SUM(M2:M7)</f>
        <v>917.39</v>
      </c>
      <c r="N9" s="35"/>
      <c r="O9" s="40">
        <f>+SUM(O2:O7)</f>
        <v>6.2880000000000011</v>
      </c>
      <c r="P9" s="40">
        <f>+SUM(P2:P7)</f>
        <v>3.0909999999999997</v>
      </c>
      <c r="Q9" s="16"/>
      <c r="R9" s="16"/>
      <c r="S9" s="45"/>
      <c r="T9" s="40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4" x14ac:dyDescent="0.25">
      <c r="A10" s="10"/>
      <c r="B10" s="10"/>
      <c r="C10" s="27"/>
      <c r="D10" s="17"/>
      <c r="E10" s="10"/>
      <c r="F10" s="10"/>
      <c r="G10" s="17"/>
      <c r="H10" s="17" t="s">
        <v>48</v>
      </c>
      <c r="I10" s="22">
        <f>H9/G9*100</f>
        <v>40.184177480117206</v>
      </c>
      <c r="J10" s="17"/>
      <c r="K10" s="17"/>
      <c r="L10" s="17" t="s">
        <v>49</v>
      </c>
      <c r="M10" s="32"/>
      <c r="N10" s="36"/>
      <c r="O10" s="41" t="s">
        <v>49</v>
      </c>
      <c r="P10" s="41"/>
      <c r="Q10" s="17"/>
      <c r="R10" s="17" t="s">
        <v>49</v>
      </c>
      <c r="S10" s="46"/>
      <c r="T10" s="41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64" x14ac:dyDescent="0.25">
      <c r="A11" s="52" t="s">
        <v>82</v>
      </c>
      <c r="B11" s="12"/>
      <c r="C11" s="28"/>
      <c r="D11" s="18"/>
      <c r="E11" s="12"/>
      <c r="F11" s="12"/>
      <c r="G11" s="18"/>
      <c r="H11" s="18" t="s">
        <v>50</v>
      </c>
      <c r="I11" s="23">
        <f>STDEV(I2:I7)</f>
        <v>14.204114422373729</v>
      </c>
      <c r="J11" s="18"/>
      <c r="K11" s="18"/>
      <c r="L11" s="18" t="s">
        <v>51</v>
      </c>
      <c r="M11" s="48">
        <f>K9/M9</f>
        <v>116.57964442603473</v>
      </c>
      <c r="N11" s="37"/>
      <c r="O11" s="42" t="s">
        <v>52</v>
      </c>
      <c r="P11" s="42">
        <f>K9/O9</f>
        <v>17008.428753180659</v>
      </c>
      <c r="Q11" s="18"/>
      <c r="R11" s="18" t="s">
        <v>53</v>
      </c>
      <c r="S11" s="47">
        <f>K9/O9/43560</f>
        <v>0.39045979690497379</v>
      </c>
      <c r="T11" s="42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64" x14ac:dyDescent="0.25">
      <c r="A12" t="s">
        <v>79</v>
      </c>
    </row>
    <row r="13" spans="1:64" x14ac:dyDescent="0.25">
      <c r="A13" t="s">
        <v>80</v>
      </c>
    </row>
    <row r="14" spans="1:64" x14ac:dyDescent="0.25">
      <c r="A14" t="s">
        <v>81</v>
      </c>
    </row>
    <row r="15" spans="1:64" ht="21.75" customHeight="1" x14ac:dyDescent="0.25">
      <c r="A15" s="49" t="s">
        <v>2</v>
      </c>
      <c r="B15" s="50" t="s">
        <v>68</v>
      </c>
      <c r="C15" s="51" t="s">
        <v>69</v>
      </c>
    </row>
    <row r="16" spans="1:64" ht="45" customHeight="1" x14ac:dyDescent="0.25">
      <c r="A16" s="49" t="s">
        <v>5</v>
      </c>
      <c r="B16" s="50" t="s">
        <v>70</v>
      </c>
      <c r="C16" s="51" t="s">
        <v>69</v>
      </c>
    </row>
    <row r="17" spans="1:3" ht="69" customHeight="1" x14ac:dyDescent="0.25">
      <c r="A17" s="49" t="s">
        <v>71</v>
      </c>
      <c r="B17" s="50" t="s">
        <v>72</v>
      </c>
      <c r="C17" s="51" t="s">
        <v>69</v>
      </c>
    </row>
    <row r="18" spans="1:3" ht="39" customHeight="1" x14ac:dyDescent="0.25">
      <c r="A18" s="49" t="s">
        <v>73</v>
      </c>
      <c r="B18" s="50" t="s">
        <v>74</v>
      </c>
      <c r="C18" s="51" t="s">
        <v>69</v>
      </c>
    </row>
    <row r="19" spans="1:3" ht="51" customHeight="1" x14ac:dyDescent="0.25">
      <c r="A19" s="49" t="s">
        <v>75</v>
      </c>
      <c r="B19" s="50" t="s">
        <v>76</v>
      </c>
      <c r="C19" s="51" t="s">
        <v>69</v>
      </c>
    </row>
    <row r="20" spans="1:3" x14ac:dyDescent="0.25">
      <c r="A20" s="49" t="s">
        <v>77</v>
      </c>
      <c r="B20" s="50" t="s">
        <v>78</v>
      </c>
      <c r="C20" s="49"/>
    </row>
  </sheetData>
  <conditionalFormatting sqref="A2:AF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EB30-F02A-43FD-9B29-7856B98D59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2023-02-01T15:51:18Z</dcterms:created>
  <dcterms:modified xsi:type="dcterms:W3CDTF">2023-02-01T17:53:43Z</dcterms:modified>
</cp:coreProperties>
</file>